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lockStructure="1"/>
  <bookViews>
    <workbookView xWindow="0" yWindow="30" windowWidth="13335" windowHeight="8415"/>
  </bookViews>
  <sheets>
    <sheet name="Uitleg" sheetId="4" r:id="rId1"/>
    <sheet name="Rooster analyse" sheetId="1" r:id="rId2"/>
    <sheet name="Jouw ESP score" sheetId="3" r:id="rId3"/>
  </sheets>
  <calcPr calcId="145621"/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M13" i="1"/>
  <c r="M12" i="1"/>
  <c r="M11" i="1"/>
  <c r="M10" i="1"/>
  <c r="M9" i="1"/>
  <c r="M8" i="1"/>
  <c r="M7" i="1"/>
  <c r="M6" i="1"/>
  <c r="M5" i="1"/>
  <c r="F14" i="1"/>
  <c r="H14" i="1"/>
  <c r="D9" i="3" s="1"/>
  <c r="D14" i="1"/>
  <c r="F21" i="1" s="1"/>
  <c r="E14" i="1"/>
  <c r="F22" i="1"/>
  <c r="G14" i="1"/>
  <c r="D13" i="3" s="1"/>
  <c r="K14" i="1"/>
  <c r="M14" i="1" s="1"/>
  <c r="D12" i="3" s="1"/>
  <c r="L14" i="1"/>
  <c r="J14" i="1"/>
  <c r="D11" i="3" s="1"/>
  <c r="C14" i="1"/>
  <c r="F23" i="1"/>
  <c r="D10" i="3"/>
  <c r="I14" i="1"/>
  <c r="F24" i="1"/>
  <c r="D8" i="3"/>
  <c r="D7" i="3" l="1"/>
  <c r="D16" i="3" s="1"/>
  <c r="F20" i="1"/>
</calcChain>
</file>

<file path=xl/sharedStrings.xml><?xml version="1.0" encoding="utf-8"?>
<sst xmlns="http://schemas.openxmlformats.org/spreadsheetml/2006/main" count="83" uniqueCount="75">
  <si>
    <t>l</t>
  </si>
  <si>
    <t>support@thoughtworksinc.com</t>
  </si>
  <si>
    <t>www.thoughtworksinc.com</t>
  </si>
  <si>
    <t>Datum</t>
  </si>
  <si>
    <t>Totaal aantal shifts</t>
  </si>
  <si>
    <t>% van alle shifts veranderd</t>
  </si>
  <si>
    <t>Opmerkingen</t>
  </si>
  <si>
    <t>Rooster analyse</t>
  </si>
  <si>
    <t>Samenvatting</t>
  </si>
  <si>
    <t>Gemiddeld was de manager</t>
  </si>
  <si>
    <t>uren bezig met het aanpassen van elk weekrooster</t>
  </si>
  <si>
    <t>Elke week werden door de manager</t>
  </si>
  <si>
    <t>extra shifts toegevoegd aan het rooster</t>
  </si>
  <si>
    <t>shifts gedelet van het rooster</t>
  </si>
  <si>
    <t>shifts aangepast op het rooster</t>
  </si>
  <si>
    <t>Dit betekend dat gemiddeld</t>
  </si>
  <si>
    <t>van alle shifts op enige manier werden veranderd</t>
  </si>
  <si>
    <t>Start</t>
  </si>
  <si>
    <t>Jouw ESP score</t>
  </si>
  <si>
    <t>Jouw uiteindelijke score</t>
  </si>
  <si>
    <t>Aftrek voor teveel toegevoegde shifts</t>
  </si>
  <si>
    <t>Aftrek voor teveel gedelete shifts</t>
  </si>
  <si>
    <t>Aftrek voor teveel aangepaste shifts</t>
  </si>
  <si>
    <t>Aftrek voor fouten in het rooster</t>
  </si>
  <si>
    <t>Aftrek voor niet ingeplande shifts</t>
  </si>
  <si>
    <t>Aftrek voor grote verschillen in aantal uren</t>
  </si>
  <si>
    <t>Aftrek voor teveel minuten bezig met aanpassen</t>
  </si>
  <si>
    <t>90 minuten toegestaan. Aftrek is 0,1 punt voor elke minuut extra.</t>
  </si>
  <si>
    <t>5% van het totaal toegestaan. Aftrek is 0,1 punt voor elke shift extra.</t>
  </si>
  <si>
    <t>25% van het totaal toegestaan. Aftrek is 0,1 punt voor elke aanpassing extra.</t>
  </si>
  <si>
    <t>Het kant-en-klare rooster mag niet meer dan 5% afwijken van het gegenereerde rooster.</t>
  </si>
  <si>
    <t>Mocht je nog vragen hebben, neem dan gerust contact op met:</t>
  </si>
  <si>
    <t>Hoe gebruik je de score-card?</t>
  </si>
  <si>
    <t>De ESP score-card is een tool die je laat zien hoe effectief je gebruik maakt</t>
  </si>
  <si>
    <t xml:space="preserve">van het ESP Scheduling programma. Het is heel makkelijk in het gebruik. Het </t>
  </si>
  <si>
    <t>enige wat je moet doen is wat getallen invullen die te vinden zijn op het tabblad</t>
  </si>
  <si>
    <t xml:space="preserve">Mocht je in het begin een lage score krijgen, wees dan niet teveel ontmoedigd. Het belangrijkste </t>
  </si>
  <si>
    <t xml:space="preserve">is dat je over een periode van enkele maanden kijkt of de score telkens iets beter wordt. Een lage </t>
  </si>
  <si>
    <t>vergt om de roosters klaar te hebben.</t>
  </si>
  <si>
    <t xml:space="preserve">zonodig moet aanpassen. Dit zal ervoor zorgen dat het wekelijks steeds minder aanpassingen/tijd </t>
  </si>
  <si>
    <t xml:space="preserve">gegenereerd. VOORDAT je begint met het aanpassen van je rooster moet je </t>
  </si>
  <si>
    <t xml:space="preserve">Maak nu de roosters zoals je dat normaal ook zou doen. Als je helemaal klaar </t>
  </si>
  <si>
    <t xml:space="preserve">en waar je mee geeindigd bent, wordt voor je uitgerekend. Hoe dichter de twee </t>
  </si>
  <si>
    <t xml:space="preserve">getallen bij elkaar liggen, hoe beter. Dit betekend waarschijnlijk dat je niet veel </t>
  </si>
  <si>
    <t>aanpassingen hebt moeten doen.</t>
  </si>
  <si>
    <t>Ga nu naar het tabblad "Samenvatting" van ESP.</t>
  </si>
  <si>
    <t>Kijk nu snel op het tabblad "Jouw ESP score" om je score te bekijken.</t>
  </si>
  <si>
    <t xml:space="preserve">Vul nu alle kolommen in van het tabblad "Rooster analyse" met de informatie </t>
  </si>
  <si>
    <t xml:space="preserve">vanuit ESP. In elke kolom moet een waarde worden ingevuld, zelfs als de </t>
  </si>
  <si>
    <t xml:space="preserve">waarde nul is moet je een "0" invullen. Doe je dit niet dan zal je score alleen </t>
  </si>
  <si>
    <t>maar lager uitvallen.</t>
  </si>
  <si>
    <t>Europe 1 - 905 - 628 - 2944</t>
  </si>
  <si>
    <t>Shifts Verwijderd</t>
  </si>
  <si>
    <t>Shifts Aange-past</t>
  </si>
  <si>
    <t>Tijd nodig voor aanpassingen in minuten</t>
  </si>
  <si>
    <t>Niet ingeplan-de shifts</t>
  </si>
  <si>
    <t>Uren +/- in %</t>
  </si>
  <si>
    <t>Nul toegestaan. Aftrek is 0,5 punt voor elke fout.</t>
  </si>
  <si>
    <t>Aantal fouten</t>
  </si>
  <si>
    <t>Gemiddeld</t>
  </si>
  <si>
    <t>aantal uren vóór aanpas-sen</t>
  </si>
  <si>
    <t>aantal uren na aanpas-sen</t>
  </si>
  <si>
    <t>Shifts Toege-voegd</t>
  </si>
  <si>
    <t>Nul toegestaan. Aftrek is 0,25 punt voor elke niet ingeplande shift extra.</t>
  </si>
  <si>
    <t xml:space="preserve"> "Samenvatting" en op het rapport "Statistieken".</t>
  </si>
  <si>
    <t xml:space="preserve">Eerst moeten de taken op de "To do-lijst" worden gedaan en moet het rooster worden </t>
  </si>
  <si>
    <t>bent om te printen ga dan naar "Statistieken" en print dat rapport uit. Vul nu het</t>
  </si>
  <si>
    <t xml:space="preserve">totaal aantal ingeroosterde uren in. Het verschil, tusssen waar je mee begonnen bent </t>
  </si>
  <si>
    <t xml:space="preserve">het totaal aantal ingeroosterde uren van de week opschrijven. Vul dit getal in op </t>
  </si>
  <si>
    <t>Je kan nu het totaal aantal shifts en het aantal "niet ingeplande shifts" invullen.</t>
  </si>
  <si>
    <t>Je kan deze stappen iedere keer herhalen als er roosters worden gemaakt. Op</t>
  </si>
  <si>
    <t xml:space="preserve">die manier kan je ook zien of je instellingen steeds beter worden én of je zelf of </t>
  </si>
  <si>
    <t>je roostermaker op de meest efficiente manier roosters maakt.</t>
  </si>
  <si>
    <t xml:space="preserve">score betekent dat je de charts en personeelsgegevens binnen het programma moet nalopen en </t>
  </si>
  <si>
    <t xml:space="preserve"> het tabblad "Rooster analyse" van deze tool.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</si>
</sst>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%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i/>
      <sz val="2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6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Wingdings"/>
      <charset val="2"/>
    </font>
    <font>
      <b/>
      <i/>
      <sz val="24"/>
      <color indexed="12"/>
      <name val="Arial"/>
      <family val="2"/>
    </font>
    <font>
      <b/>
      <sz val="24"/>
      <color indexed="22"/>
      <name val="Verdana"/>
      <family val="2"/>
    </font>
    <font>
      <sz val="8"/>
      <name val="Calibri"/>
      <family val="2"/>
    </font>
    <font>
      <u/>
      <sz val="11"/>
      <color indexed="61"/>
      <name val="Calibri"/>
      <family val="2"/>
    </font>
    <font>
      <b/>
      <sz val="20"/>
      <color indexed="8"/>
      <name val="Verdana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8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9" fontId="3" fillId="0" borderId="0" xfId="2" applyFont="1"/>
    <xf numFmtId="0" fontId="3" fillId="0" borderId="0" xfId="2" applyNumberFormat="1" applyFont="1"/>
    <xf numFmtId="0" fontId="3" fillId="0" borderId="0" xfId="0" applyFont="1" applyAlignment="1">
      <alignment wrapText="1"/>
    </xf>
    <xf numFmtId="9" fontId="3" fillId="0" borderId="0" xfId="2" applyFont="1" applyBorder="1"/>
    <xf numFmtId="164" fontId="5" fillId="0" borderId="0" xfId="0" applyNumberFormat="1" applyFont="1"/>
    <xf numFmtId="0" fontId="5" fillId="0" borderId="0" xfId="0" applyFont="1"/>
    <xf numFmtId="166" fontId="5" fillId="0" borderId="0" xfId="0" applyNumberFormat="1" applyFont="1"/>
    <xf numFmtId="9" fontId="5" fillId="0" borderId="0" xfId="2" applyFont="1"/>
    <xf numFmtId="0" fontId="5" fillId="0" borderId="0" xfId="2" applyNumberFormat="1" applyFont="1"/>
    <xf numFmtId="166" fontId="7" fillId="0" borderId="0" xfId="0" applyNumberFormat="1" applyFont="1"/>
    <xf numFmtId="1" fontId="7" fillId="0" borderId="0" xfId="0" applyNumberFormat="1" applyFont="1"/>
    <xf numFmtId="9" fontId="7" fillId="0" borderId="0" xfId="0" applyNumberFormat="1" applyFont="1"/>
    <xf numFmtId="0" fontId="8" fillId="0" borderId="0" xfId="0" applyFont="1"/>
    <xf numFmtId="166" fontId="1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9" fontId="6" fillId="0" borderId="1" xfId="2" applyNumberFormat="1" applyFont="1" applyFill="1" applyBorder="1" applyAlignment="1">
      <alignment horizontal="center"/>
    </xf>
    <xf numFmtId="0" fontId="9" fillId="0" borderId="0" xfId="0" applyNumberFormat="1" applyFont="1"/>
    <xf numFmtId="0" fontId="16" fillId="0" borderId="0" xfId="1" applyAlignment="1" applyProtection="1">
      <alignment horizontal="center"/>
    </xf>
    <xf numFmtId="0" fontId="9" fillId="0" borderId="0" xfId="0" applyFont="1" applyAlignment="1">
      <alignment horizontal="left"/>
    </xf>
    <xf numFmtId="0" fontId="14" fillId="0" borderId="0" xfId="1" applyFont="1" applyAlignment="1" applyProtection="1">
      <alignment horizontal="center"/>
    </xf>
    <xf numFmtId="166" fontId="6" fillId="0" borderId="1" xfId="0" applyNumberFormat="1" applyFont="1" applyBorder="1" applyAlignment="1">
      <alignment horizontal="center"/>
    </xf>
    <xf numFmtId="0" fontId="15" fillId="0" borderId="0" xfId="0" applyFont="1"/>
    <xf numFmtId="165" fontId="5" fillId="2" borderId="2" xfId="0" applyNumberFormat="1" applyFont="1" applyFill="1" applyBorder="1" applyAlignment="1" applyProtection="1">
      <alignment horizontal="center"/>
    </xf>
    <xf numFmtId="0" fontId="6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11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Protection="1">
      <protection locked="0"/>
    </xf>
  </cellXfs>
  <cellStyles count="3">
    <cellStyle name="Hyperlink" xfId="1" builtinId="8"/>
    <cellStyle name="Normal" xfId="0" builtinId="0"/>
    <cellStyle name="Percent" xfId="2" builtinId="5"/>
  </cellStyles>
  <dxfs count="12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44</xdr:row>
      <xdr:rowOff>66675</xdr:rowOff>
    </xdr:from>
    <xdr:to>
      <xdr:col>7</xdr:col>
      <xdr:colOff>438150</xdr:colOff>
      <xdr:row>50</xdr:row>
      <xdr:rowOff>123825</xdr:rowOff>
    </xdr:to>
    <xdr:pic>
      <xdr:nvPicPr>
        <xdr:cNvPr id="1041" name="Picture 2" descr="Transparent logo colou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9163050"/>
          <a:ext cx="14478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0</xdr:row>
      <xdr:rowOff>914400</xdr:rowOff>
    </xdr:to>
    <xdr:pic>
      <xdr:nvPicPr>
        <xdr:cNvPr id="1042" name="Picture 1" descr="ESPc transparen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N13" totalsRowShown="0">
  <autoFilter ref="B4:N13"/>
  <tableColumns count="13">
    <tableColumn id="1" name="Datum" dataDxfId="10"/>
    <tableColumn id="2" name="Tijd nodig voor aanpassingen in minuten" dataDxfId="9"/>
    <tableColumn id="3" name="Shifts Toege-voegd" dataDxfId="8"/>
    <tableColumn id="4" name="Shifts Verwijderd" dataDxfId="7"/>
    <tableColumn id="5" name="Shifts Aange-past" dataDxfId="6"/>
    <tableColumn id="6" name="Niet ingeplan-de shifts" dataDxfId="5"/>
    <tableColumn id="7" name="Totaal aantal shifts" dataDxfId="4"/>
    <tableColumn id="8" name="% van alle shifts veranderd">
      <calculatedColumnFormula>(D5+E5+F5)/H5</calculatedColumnFormula>
    </tableColumn>
    <tableColumn id="9" name="Aantal fouten" dataDxfId="3"/>
    <tableColumn id="10" name="aantal uren vóór aanpas-sen" dataDxfId="2"/>
    <tableColumn id="11" name="aantal uren na aanpas-sen" dataDxfId="1"/>
    <tableColumn id="12" name="Uren +/- in %">
      <calculatedColumnFormula>(L5-K5)/(K5)</calculatedColumnFormula>
    </tableColumn>
    <tableColumn id="13" name="Opmerkingen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oughtworksinc.com/" TargetMode="External"/><Relationship Id="rId1" Type="http://schemas.openxmlformats.org/officeDocument/2006/relationships/hyperlink" Target="mailto:support@thoughtworksinc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tabSelected="1" workbookViewId="0">
      <selection activeCell="A4" sqref="A4"/>
    </sheetView>
  </sheetViews>
  <sheetFormatPr defaultRowHeight="14.25" x14ac:dyDescent="0.2"/>
  <cols>
    <col min="1" max="1" width="7.7109375" style="18" customWidth="1"/>
    <col min="2" max="16384" width="9.140625" style="18"/>
  </cols>
  <sheetData>
    <row r="1" spans="2:10" ht="82.5" customHeight="1" x14ac:dyDescent="0.2"/>
    <row r="2" spans="2:10" s="33" customFormat="1" ht="30" x14ac:dyDescent="0.4">
      <c r="B2" s="35" t="s">
        <v>32</v>
      </c>
      <c r="C2" s="35"/>
      <c r="D2" s="35"/>
      <c r="E2" s="35"/>
      <c r="F2" s="35"/>
      <c r="G2" s="35"/>
      <c r="H2" s="35"/>
      <c r="I2" s="35"/>
      <c r="J2" s="35"/>
    </row>
    <row r="3" spans="2:10" s="34" customFormat="1" x14ac:dyDescent="0.2"/>
    <row r="4" spans="2:10" ht="18" customHeight="1" x14ac:dyDescent="0.2">
      <c r="B4" s="18" t="s">
        <v>33</v>
      </c>
    </row>
    <row r="5" spans="2:10" x14ac:dyDescent="0.2">
      <c r="B5" s="18" t="s">
        <v>34</v>
      </c>
    </row>
    <row r="6" spans="2:10" x14ac:dyDescent="0.2">
      <c r="B6" s="18" t="s">
        <v>35</v>
      </c>
    </row>
    <row r="7" spans="2:10" x14ac:dyDescent="0.2">
      <c r="B7" s="27" t="s">
        <v>64</v>
      </c>
    </row>
    <row r="9" spans="2:10" x14ac:dyDescent="0.2">
      <c r="B9" s="19" t="s">
        <v>0</v>
      </c>
      <c r="C9" s="25" t="s">
        <v>65</v>
      </c>
    </row>
    <row r="10" spans="2:10" x14ac:dyDescent="0.2">
      <c r="B10" s="20"/>
      <c r="C10" s="18" t="s">
        <v>40</v>
      </c>
    </row>
    <row r="11" spans="2:10" x14ac:dyDescent="0.2">
      <c r="B11" s="20"/>
      <c r="C11" s="18" t="s">
        <v>68</v>
      </c>
    </row>
    <row r="12" spans="2:10" x14ac:dyDescent="0.2">
      <c r="B12" s="20"/>
      <c r="C12" s="18" t="s">
        <v>74</v>
      </c>
    </row>
    <row r="13" spans="2:10" x14ac:dyDescent="0.2">
      <c r="B13" s="20"/>
    </row>
    <row r="14" spans="2:10" x14ac:dyDescent="0.2">
      <c r="B14" s="19" t="s">
        <v>0</v>
      </c>
      <c r="C14" s="25" t="s">
        <v>41</v>
      </c>
    </row>
    <row r="15" spans="2:10" x14ac:dyDescent="0.2">
      <c r="B15" s="20"/>
      <c r="C15" s="25" t="s">
        <v>66</v>
      </c>
    </row>
    <row r="16" spans="2:10" x14ac:dyDescent="0.2">
      <c r="B16" s="20"/>
      <c r="C16" s="25" t="s">
        <v>67</v>
      </c>
    </row>
    <row r="17" spans="2:3" x14ac:dyDescent="0.2">
      <c r="B17" s="20"/>
      <c r="C17" s="18" t="s">
        <v>42</v>
      </c>
    </row>
    <row r="18" spans="2:3" x14ac:dyDescent="0.2">
      <c r="B18" s="20"/>
      <c r="C18" s="18" t="s">
        <v>43</v>
      </c>
    </row>
    <row r="19" spans="2:3" x14ac:dyDescent="0.2">
      <c r="B19" s="20"/>
      <c r="C19" s="18" t="s">
        <v>44</v>
      </c>
    </row>
    <row r="20" spans="2:3" x14ac:dyDescent="0.2">
      <c r="B20" s="19"/>
      <c r="C20" s="18" t="s">
        <v>69</v>
      </c>
    </row>
    <row r="21" spans="2:3" x14ac:dyDescent="0.2">
      <c r="B21" s="20"/>
    </row>
    <row r="22" spans="2:3" x14ac:dyDescent="0.2">
      <c r="B22" s="19" t="s">
        <v>0</v>
      </c>
      <c r="C22" s="18" t="s">
        <v>45</v>
      </c>
    </row>
    <row r="23" spans="2:3" x14ac:dyDescent="0.2">
      <c r="B23" s="20"/>
    </row>
    <row r="24" spans="2:3" x14ac:dyDescent="0.2">
      <c r="B24" s="19" t="s">
        <v>0</v>
      </c>
      <c r="C24" s="18" t="s">
        <v>47</v>
      </c>
    </row>
    <row r="25" spans="2:3" x14ac:dyDescent="0.2">
      <c r="B25" s="21"/>
      <c r="C25" s="18" t="s">
        <v>48</v>
      </c>
    </row>
    <row r="26" spans="2:3" x14ac:dyDescent="0.2">
      <c r="B26" s="20"/>
      <c r="C26" s="18" t="s">
        <v>49</v>
      </c>
    </row>
    <row r="27" spans="2:3" x14ac:dyDescent="0.2">
      <c r="B27" s="20"/>
      <c r="C27" s="18" t="s">
        <v>50</v>
      </c>
    </row>
    <row r="29" spans="2:3" x14ac:dyDescent="0.2">
      <c r="B29" s="19" t="s">
        <v>0</v>
      </c>
      <c r="C29" s="18" t="s">
        <v>70</v>
      </c>
    </row>
    <row r="30" spans="2:3" x14ac:dyDescent="0.2">
      <c r="B30" s="20"/>
      <c r="C30" s="25" t="s">
        <v>71</v>
      </c>
    </row>
    <row r="31" spans="2:3" x14ac:dyDescent="0.2">
      <c r="B31" s="20"/>
      <c r="C31" s="18" t="s">
        <v>72</v>
      </c>
    </row>
    <row r="32" spans="2:3" x14ac:dyDescent="0.2">
      <c r="B32" s="20"/>
    </row>
    <row r="33" spans="2:10" x14ac:dyDescent="0.2">
      <c r="B33" s="19" t="s">
        <v>0</v>
      </c>
      <c r="C33" s="18" t="s">
        <v>46</v>
      </c>
    </row>
    <row r="35" spans="2:10" x14ac:dyDescent="0.2">
      <c r="B35" s="18" t="s">
        <v>36</v>
      </c>
    </row>
    <row r="36" spans="2:10" x14ac:dyDescent="0.2">
      <c r="B36" s="25" t="s">
        <v>37</v>
      </c>
    </row>
    <row r="37" spans="2:10" x14ac:dyDescent="0.2">
      <c r="B37" s="18" t="s">
        <v>73</v>
      </c>
    </row>
    <row r="38" spans="2:10" x14ac:dyDescent="0.2">
      <c r="B38" s="18" t="s">
        <v>39</v>
      </c>
    </row>
    <row r="39" spans="2:10" x14ac:dyDescent="0.2">
      <c r="B39" s="18" t="s">
        <v>38</v>
      </c>
    </row>
    <row r="40" spans="2:10" x14ac:dyDescent="0.2">
      <c r="C40" s="27" t="s">
        <v>31</v>
      </c>
      <c r="D40" s="20"/>
      <c r="E40" s="20"/>
      <c r="F40" s="20"/>
      <c r="G40" s="20"/>
      <c r="H40" s="20"/>
      <c r="I40" s="20"/>
      <c r="J40" s="20"/>
    </row>
    <row r="41" spans="2:10" ht="15" x14ac:dyDescent="0.25">
      <c r="C41" s="28"/>
      <c r="D41" s="20"/>
      <c r="E41" s="20"/>
      <c r="F41" s="20"/>
      <c r="G41" s="26" t="s">
        <v>1</v>
      </c>
      <c r="H41" s="20"/>
      <c r="I41" s="20"/>
      <c r="J41" s="20"/>
    </row>
    <row r="42" spans="2:10" ht="15" x14ac:dyDescent="0.25">
      <c r="C42" s="26"/>
      <c r="D42" s="20"/>
      <c r="E42" s="20"/>
      <c r="F42" s="20"/>
      <c r="G42" s="26" t="s">
        <v>2</v>
      </c>
      <c r="H42" s="20"/>
      <c r="I42" s="20"/>
      <c r="J42" s="20"/>
    </row>
    <row r="43" spans="2:10" x14ac:dyDescent="0.2">
      <c r="C43" s="21"/>
      <c r="D43" s="20"/>
      <c r="E43" s="20"/>
      <c r="F43" s="20"/>
      <c r="G43" s="20" t="s">
        <v>51</v>
      </c>
      <c r="H43" s="20"/>
      <c r="I43" s="20"/>
      <c r="J43" s="20"/>
    </row>
  </sheetData>
  <sheetProtection sheet="1" objects="1" scenarios="1"/>
  <mergeCells count="1">
    <mergeCell ref="B2:J2"/>
  </mergeCells>
  <phoneticPr fontId="13" type="noConversion"/>
  <hyperlinks>
    <hyperlink ref="G41" r:id="rId1"/>
    <hyperlink ref="G42" r:id="rId2"/>
  </hyperlinks>
  <pageMargins left="0.7" right="0.7" top="0.75" bottom="0.75" header="0.3" footer="0.3"/>
  <pageSetup scale="5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7"/>
  <sheetViews>
    <sheetView showGridLines="0" workbookViewId="0">
      <selection activeCell="B5" sqref="B5"/>
    </sheetView>
  </sheetViews>
  <sheetFormatPr defaultRowHeight="14.25" x14ac:dyDescent="0.2"/>
  <cols>
    <col min="1" max="1" width="9.140625" style="2"/>
    <col min="2" max="2" width="9.85546875" style="1" bestFit="1" customWidth="1"/>
    <col min="3" max="3" width="38.85546875" style="2" customWidth="1"/>
    <col min="4" max="4" width="20.140625" style="2" customWidth="1"/>
    <col min="5" max="6" width="18.5703125" style="2" customWidth="1"/>
    <col min="7" max="7" width="23.42578125" style="2" customWidth="1"/>
    <col min="8" max="8" width="19.7109375" style="2" customWidth="1"/>
    <col min="9" max="9" width="26.85546875" style="4" customWidth="1"/>
    <col min="10" max="10" width="15.28515625" style="5" customWidth="1"/>
    <col min="11" max="11" width="28" style="5" customWidth="1"/>
    <col min="12" max="12" width="26.140625" style="5" customWidth="1"/>
    <col min="13" max="13" width="14.5703125" style="2" customWidth="1"/>
    <col min="14" max="14" width="20.5703125" style="2" customWidth="1"/>
    <col min="15" max="16384" width="9.140625" style="2"/>
  </cols>
  <sheetData>
    <row r="2" spans="2:15" ht="24.75" x14ac:dyDescent="0.3">
      <c r="E2" s="3" t="s">
        <v>7</v>
      </c>
    </row>
    <row r="3" spans="2:15" ht="10.5" customHeight="1" x14ac:dyDescent="0.2"/>
    <row r="4" spans="2:15" ht="22.5" customHeight="1" x14ac:dyDescent="0.25">
      <c r="B4" t="s">
        <v>3</v>
      </c>
      <c r="C4" t="s">
        <v>54</v>
      </c>
      <c r="D4" t="s">
        <v>62</v>
      </c>
      <c r="E4" t="s">
        <v>52</v>
      </c>
      <c r="F4" t="s">
        <v>53</v>
      </c>
      <c r="G4" t="s">
        <v>55</v>
      </c>
      <c r="H4" t="s">
        <v>4</v>
      </c>
      <c r="I4" t="s">
        <v>5</v>
      </c>
      <c r="J4" t="s">
        <v>58</v>
      </c>
      <c r="K4" t="s">
        <v>60</v>
      </c>
      <c r="L4" t="s">
        <v>61</v>
      </c>
      <c r="M4" t="s">
        <v>56</v>
      </c>
      <c r="N4" t="s">
        <v>6</v>
      </c>
      <c r="O4" s="6"/>
    </row>
    <row r="5" spans="2:15" ht="15" x14ac:dyDescent="0.25">
      <c r="B5" s="37"/>
      <c r="C5" s="37"/>
      <c r="D5" s="37"/>
      <c r="E5" s="37"/>
      <c r="F5" s="37"/>
      <c r="G5" s="37"/>
      <c r="H5" s="37"/>
      <c r="I5" t="e">
        <f>(D5+E5+F5)/H5</f>
        <v>#DIV/0!</v>
      </c>
      <c r="J5" s="37"/>
      <c r="K5" s="37"/>
      <c r="L5" s="37"/>
      <c r="M5" t="e">
        <f>(L5-K5)/(K5)</f>
        <v>#DIV/0!</v>
      </c>
      <c r="N5" s="37"/>
    </row>
    <row r="6" spans="2:15" ht="15" x14ac:dyDescent="0.25">
      <c r="B6" s="37"/>
      <c r="C6" s="37"/>
      <c r="D6" s="37"/>
      <c r="E6" s="37"/>
      <c r="F6" s="37"/>
      <c r="G6" s="37"/>
      <c r="H6" s="37"/>
      <c r="I6" t="e">
        <f t="shared" ref="I6:I13" si="0">(D6+E6+F6)/H6</f>
        <v>#DIV/0!</v>
      </c>
      <c r="J6" s="37"/>
      <c r="K6" s="37"/>
      <c r="L6" s="37"/>
      <c r="M6" t="e">
        <f t="shared" ref="M6:M14" si="1">(L6-K6)/(K6)</f>
        <v>#DIV/0!</v>
      </c>
      <c r="N6" s="37"/>
    </row>
    <row r="7" spans="2:15" ht="15" x14ac:dyDescent="0.25">
      <c r="B7" s="37"/>
      <c r="C7" s="37"/>
      <c r="D7" s="37"/>
      <c r="E7" s="37"/>
      <c r="F7" s="37"/>
      <c r="G7" s="37"/>
      <c r="H7" s="37"/>
      <c r="I7" t="e">
        <f t="shared" si="0"/>
        <v>#DIV/0!</v>
      </c>
      <c r="J7" s="37"/>
      <c r="K7" s="37"/>
      <c r="L7" s="37"/>
      <c r="M7" t="e">
        <f t="shared" si="1"/>
        <v>#DIV/0!</v>
      </c>
      <c r="N7" s="37"/>
    </row>
    <row r="8" spans="2:15" ht="15" x14ac:dyDescent="0.25">
      <c r="B8" s="37"/>
      <c r="C8" s="37"/>
      <c r="D8" s="37"/>
      <c r="E8" s="37"/>
      <c r="F8" s="37"/>
      <c r="G8" s="37"/>
      <c r="H8" s="37"/>
      <c r="I8" t="e">
        <f t="shared" si="0"/>
        <v>#DIV/0!</v>
      </c>
      <c r="J8" s="37"/>
      <c r="K8" s="37"/>
      <c r="L8" s="37"/>
      <c r="M8" t="e">
        <f t="shared" si="1"/>
        <v>#DIV/0!</v>
      </c>
      <c r="N8" s="37"/>
    </row>
    <row r="9" spans="2:15" ht="15" x14ac:dyDescent="0.25">
      <c r="B9" s="37"/>
      <c r="C9" s="37"/>
      <c r="D9" s="37"/>
      <c r="E9" s="37"/>
      <c r="F9" s="37"/>
      <c r="G9" s="37"/>
      <c r="H9" s="37"/>
      <c r="I9" t="e">
        <f t="shared" si="0"/>
        <v>#DIV/0!</v>
      </c>
      <c r="J9" s="37"/>
      <c r="K9" s="37"/>
      <c r="L9" s="37"/>
      <c r="M9" t="e">
        <f t="shared" si="1"/>
        <v>#DIV/0!</v>
      </c>
      <c r="N9" s="37"/>
    </row>
    <row r="10" spans="2:15" ht="15" x14ac:dyDescent="0.25">
      <c r="B10" s="37"/>
      <c r="C10" s="37"/>
      <c r="D10" s="37"/>
      <c r="E10" s="37"/>
      <c r="F10" s="37"/>
      <c r="G10" s="37"/>
      <c r="H10" s="37"/>
      <c r="I10" t="e">
        <f t="shared" si="0"/>
        <v>#DIV/0!</v>
      </c>
      <c r="J10" s="37"/>
      <c r="K10" s="37"/>
      <c r="L10" s="37"/>
      <c r="M10" t="e">
        <f t="shared" si="1"/>
        <v>#DIV/0!</v>
      </c>
      <c r="N10" s="37"/>
    </row>
    <row r="11" spans="2:15" ht="15" x14ac:dyDescent="0.25">
      <c r="B11" s="37"/>
      <c r="C11" s="37"/>
      <c r="D11" s="37"/>
      <c r="E11" s="37"/>
      <c r="F11" s="37"/>
      <c r="G11" s="37"/>
      <c r="H11" s="37"/>
      <c r="I11" t="e">
        <f t="shared" si="0"/>
        <v>#DIV/0!</v>
      </c>
      <c r="J11" s="37"/>
      <c r="K11" s="37"/>
      <c r="L11" s="37"/>
      <c r="M11" t="e">
        <f t="shared" si="1"/>
        <v>#DIV/0!</v>
      </c>
      <c r="N11" s="37"/>
    </row>
    <row r="12" spans="2:15" ht="15" x14ac:dyDescent="0.25">
      <c r="B12" s="37"/>
      <c r="C12" s="37"/>
      <c r="D12" s="37"/>
      <c r="E12" s="37"/>
      <c r="F12" s="37"/>
      <c r="G12" s="37"/>
      <c r="H12" s="37"/>
      <c r="I12" t="e">
        <f t="shared" si="0"/>
        <v>#DIV/0!</v>
      </c>
      <c r="J12" s="37"/>
      <c r="K12" s="37"/>
      <c r="L12" s="37"/>
      <c r="M12" t="e">
        <f t="shared" si="1"/>
        <v>#DIV/0!</v>
      </c>
      <c r="N12" s="37"/>
    </row>
    <row r="13" spans="2:15" ht="15.75" thickBot="1" x14ac:dyDescent="0.3">
      <c r="B13" s="37"/>
      <c r="C13" s="37"/>
      <c r="D13" s="37"/>
      <c r="E13" s="37"/>
      <c r="F13" s="37"/>
      <c r="G13" s="37"/>
      <c r="H13" s="37"/>
      <c r="I13" t="e">
        <f t="shared" si="0"/>
        <v>#DIV/0!</v>
      </c>
      <c r="J13" s="37"/>
      <c r="K13" s="37"/>
      <c r="L13" s="37"/>
      <c r="M13" t="e">
        <f t="shared" si="1"/>
        <v>#DIV/0!</v>
      </c>
      <c r="N13" s="37"/>
    </row>
    <row r="14" spans="2:15" x14ac:dyDescent="0.2">
      <c r="B14" s="23" t="s">
        <v>59</v>
      </c>
      <c r="C14" s="22" t="e">
        <f>AVERAGE(C5:C13)</f>
        <v>#DIV/0!</v>
      </c>
      <c r="D14" s="29" t="e">
        <f>AVERAGE(D5:D13)</f>
        <v>#DIV/0!</v>
      </c>
      <c r="E14" s="29" t="e">
        <f>AVERAGE(E5:E13)</f>
        <v>#DIV/0!</v>
      </c>
      <c r="F14" s="29" t="e">
        <f>AVERAGE(F5:F12)</f>
        <v>#DIV/0!</v>
      </c>
      <c r="G14" s="29" t="e">
        <f>AVERAGE(G5:G12)</f>
        <v>#DIV/0!</v>
      </c>
      <c r="H14" s="29" t="e">
        <f>AVERAGE(H5:H13)</f>
        <v>#DIV/0!</v>
      </c>
      <c r="I14" s="24" t="e">
        <f>(D14+E14+F14)/H14</f>
        <v>#DIV/0!</v>
      </c>
      <c r="J14" s="29" t="e">
        <f>AVERAGE(J5:J13)</f>
        <v>#DIV/0!</v>
      </c>
      <c r="K14" s="22" t="e">
        <f>AVERAGE(K5:K13)</f>
        <v>#DIV/0!</v>
      </c>
      <c r="L14" s="22" t="e">
        <f>AVERAGE(L5:L13)</f>
        <v>#DIV/0!</v>
      </c>
      <c r="M14" s="31" t="e">
        <f t="shared" si="1"/>
        <v>#DIV/0!</v>
      </c>
      <c r="N14" s="32"/>
    </row>
    <row r="15" spans="2:15" x14ac:dyDescent="0.2">
      <c r="I15" s="7"/>
    </row>
    <row r="18" spans="3:13" ht="24.75" x14ac:dyDescent="0.3">
      <c r="E18" s="30" t="s">
        <v>8</v>
      </c>
    </row>
    <row r="20" spans="3:13" x14ac:dyDescent="0.2">
      <c r="C20" s="8" t="s">
        <v>9</v>
      </c>
      <c r="D20" s="9"/>
      <c r="E20" s="9"/>
      <c r="F20" s="13" t="e">
        <f>C14/60</f>
        <v>#DIV/0!</v>
      </c>
      <c r="G20" s="13"/>
      <c r="H20" s="9" t="s">
        <v>10</v>
      </c>
      <c r="I20" s="11"/>
      <c r="J20" s="12"/>
      <c r="K20" s="12"/>
      <c r="L20" s="12"/>
      <c r="M20" s="9"/>
    </row>
    <row r="21" spans="3:13" x14ac:dyDescent="0.2">
      <c r="C21" s="9" t="s">
        <v>11</v>
      </c>
      <c r="D21" s="9"/>
      <c r="E21" s="9"/>
      <c r="F21" s="14" t="e">
        <f>D14</f>
        <v>#DIV/0!</v>
      </c>
      <c r="G21" s="14"/>
      <c r="H21" s="9" t="s">
        <v>12</v>
      </c>
      <c r="I21" s="11"/>
      <c r="J21" s="12"/>
      <c r="K21" s="12"/>
      <c r="L21" s="12"/>
      <c r="M21" s="9"/>
    </row>
    <row r="22" spans="3:13" x14ac:dyDescent="0.2">
      <c r="C22" s="9" t="s">
        <v>11</v>
      </c>
      <c r="D22" s="9"/>
      <c r="E22" s="9"/>
      <c r="F22" s="14" t="e">
        <f>E14</f>
        <v>#DIV/0!</v>
      </c>
      <c r="G22" s="14"/>
      <c r="H22" s="9" t="s">
        <v>13</v>
      </c>
      <c r="I22" s="11"/>
      <c r="J22" s="12"/>
      <c r="K22" s="12"/>
      <c r="L22" s="12"/>
      <c r="M22" s="9"/>
    </row>
    <row r="23" spans="3:13" x14ac:dyDescent="0.2">
      <c r="C23" s="9" t="s">
        <v>11</v>
      </c>
      <c r="D23" s="9"/>
      <c r="E23" s="9"/>
      <c r="F23" s="14" t="e">
        <f>F14</f>
        <v>#DIV/0!</v>
      </c>
      <c r="G23" s="14"/>
      <c r="H23" s="9" t="s">
        <v>14</v>
      </c>
      <c r="I23" s="11"/>
      <c r="J23" s="12"/>
      <c r="K23" s="12"/>
      <c r="L23" s="12"/>
      <c r="M23" s="9"/>
    </row>
    <row r="24" spans="3:13" x14ac:dyDescent="0.2">
      <c r="C24" s="9" t="s">
        <v>15</v>
      </c>
      <c r="D24" s="9"/>
      <c r="E24" s="9"/>
      <c r="F24" s="15" t="e">
        <f>I14</f>
        <v>#DIV/0!</v>
      </c>
      <c r="G24" s="15"/>
      <c r="H24" s="9" t="s">
        <v>16</v>
      </c>
      <c r="I24" s="11"/>
      <c r="J24" s="12"/>
      <c r="K24" s="12"/>
      <c r="L24" s="12"/>
      <c r="M24" s="9"/>
    </row>
    <row r="25" spans="3:13" x14ac:dyDescent="0.2">
      <c r="C25" s="9"/>
      <c r="D25" s="9"/>
      <c r="E25" s="9"/>
      <c r="F25" s="9"/>
      <c r="G25" s="9"/>
      <c r="H25" s="9"/>
      <c r="I25" s="11"/>
      <c r="J25" s="12"/>
      <c r="K25" s="12"/>
      <c r="L25" s="12"/>
      <c r="M25" s="9"/>
    </row>
    <row r="26" spans="3:13" x14ac:dyDescent="0.2">
      <c r="C26" s="9"/>
      <c r="D26" s="9"/>
      <c r="E26" s="9"/>
      <c r="F26" s="9"/>
      <c r="G26" s="9"/>
      <c r="H26" s="9"/>
      <c r="I26" s="11"/>
      <c r="J26" s="12"/>
      <c r="K26" s="12"/>
      <c r="L26" s="12"/>
      <c r="M26" s="9"/>
    </row>
    <row r="27" spans="3:13" x14ac:dyDescent="0.2">
      <c r="C27" s="9"/>
      <c r="D27" s="9"/>
      <c r="E27" s="9"/>
      <c r="F27" s="9"/>
      <c r="G27" s="9"/>
      <c r="H27" s="9"/>
      <c r="I27" s="11"/>
      <c r="J27" s="12"/>
      <c r="K27" s="12"/>
      <c r="L27" s="12"/>
      <c r="M27" s="9"/>
    </row>
  </sheetData>
  <sheetProtection sheet="1" objects="1" scenarios="1"/>
  <phoneticPr fontId="13" type="noConversion"/>
  <pageMargins left="0.31496062992125984" right="0.31496062992125984" top="0.15748031496062992" bottom="0.35433070866141736" header="0.31496062992125984" footer="0.31496062992125984"/>
  <pageSetup scale="8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20"/>
  <sheetViews>
    <sheetView showGridLines="0" workbookViewId="0">
      <selection activeCell="D16" sqref="D16"/>
    </sheetView>
  </sheetViews>
  <sheetFormatPr defaultRowHeight="14.25" x14ac:dyDescent="0.2"/>
  <cols>
    <col min="1" max="1" width="9.140625" style="2"/>
    <col min="2" max="2" width="38.5703125" style="2" customWidth="1"/>
    <col min="3" max="3" width="4.5703125" style="2" customWidth="1"/>
    <col min="4" max="4" width="12.7109375" style="2" customWidth="1"/>
    <col min="5" max="5" width="7.42578125" style="2" customWidth="1"/>
    <col min="6" max="16384" width="9.140625" style="2"/>
  </cols>
  <sheetData>
    <row r="4" spans="2:11" ht="29.25" x14ac:dyDescent="0.35">
      <c r="B4" s="36" t="s">
        <v>18</v>
      </c>
      <c r="C4" s="36"/>
      <c r="D4" s="36"/>
      <c r="E4" s="36"/>
      <c r="F4" s="36"/>
      <c r="G4" s="36"/>
      <c r="H4" s="36"/>
      <c r="I4" s="36"/>
      <c r="J4" s="36"/>
    </row>
    <row r="5" spans="2:11" x14ac:dyDescent="0.2">
      <c r="D5" s="10"/>
    </row>
    <row r="6" spans="2:11" ht="19.5" x14ac:dyDescent="0.25">
      <c r="B6" s="16" t="s">
        <v>17</v>
      </c>
      <c r="C6" s="16"/>
      <c r="D6" s="16">
        <v>100</v>
      </c>
    </row>
    <row r="7" spans="2:11" x14ac:dyDescent="0.2">
      <c r="B7" s="9" t="s">
        <v>26</v>
      </c>
      <c r="C7" s="9"/>
      <c r="D7" s="10" t="e">
        <f>IF(90-'Rooster analyse'!C14&gt;0,0,((90-'Rooster analyse'!C14)/10))</f>
        <v>#DIV/0!</v>
      </c>
      <c r="E7" s="9"/>
      <c r="F7" s="9" t="s">
        <v>27</v>
      </c>
      <c r="G7" s="9"/>
      <c r="H7" s="9"/>
      <c r="I7" s="9"/>
      <c r="J7" s="9"/>
      <c r="K7" s="9"/>
    </row>
    <row r="8" spans="2:11" x14ac:dyDescent="0.2">
      <c r="B8" s="9" t="s">
        <v>20</v>
      </c>
      <c r="C8" s="9"/>
      <c r="D8" s="10" t="e">
        <f>IF(('Rooster analyse'!H14*0.05)-'Rooster analyse'!D14&lt;0,((('Rooster analyse'!H14*0.05)-'Rooster analyse'!D14)/10),0)</f>
        <v>#DIV/0!</v>
      </c>
      <c r="E8" s="9"/>
      <c r="F8" s="9" t="s">
        <v>28</v>
      </c>
      <c r="G8" s="9"/>
      <c r="H8" s="9"/>
      <c r="I8" s="9"/>
      <c r="J8" s="9"/>
      <c r="K8" s="9"/>
    </row>
    <row r="9" spans="2:11" x14ac:dyDescent="0.2">
      <c r="B9" s="9" t="s">
        <v>21</v>
      </c>
      <c r="C9" s="9"/>
      <c r="D9" s="10" t="e">
        <f>IF(('Rooster analyse'!H14*0.05)-'Rooster analyse'!E14&lt;0,(('Rooster analyse'!H14*0.05)-'Rooster analyse'!E14)/10,0)</f>
        <v>#DIV/0!</v>
      </c>
      <c r="E9" s="9"/>
      <c r="F9" s="9" t="s">
        <v>28</v>
      </c>
      <c r="G9" s="9"/>
      <c r="H9" s="9"/>
      <c r="I9" s="9"/>
      <c r="J9" s="9"/>
      <c r="K9" s="9"/>
    </row>
    <row r="10" spans="2:11" x14ac:dyDescent="0.2">
      <c r="B10" s="9" t="s">
        <v>22</v>
      </c>
      <c r="C10" s="9"/>
      <c r="D10" s="10" t="e">
        <f>('Rooster analyse'!F14-(('Rooster analyse'!H14*0.25)))*-0.1</f>
        <v>#DIV/0!</v>
      </c>
      <c r="E10" s="9"/>
      <c r="F10" s="9" t="s">
        <v>29</v>
      </c>
      <c r="G10" s="9"/>
      <c r="H10" s="9"/>
      <c r="I10" s="9"/>
      <c r="J10" s="9"/>
      <c r="K10" s="9"/>
    </row>
    <row r="11" spans="2:11" x14ac:dyDescent="0.2">
      <c r="B11" s="9" t="s">
        <v>23</v>
      </c>
      <c r="C11" s="9"/>
      <c r="D11" s="10" t="e">
        <f>-('Rooster analyse'!J14*0.5)</f>
        <v>#DIV/0!</v>
      </c>
      <c r="E11" s="9"/>
      <c r="F11" s="9" t="s">
        <v>57</v>
      </c>
      <c r="G11" s="9"/>
      <c r="H11" s="9"/>
      <c r="I11" s="9"/>
      <c r="J11" s="9"/>
      <c r="K11" s="9"/>
    </row>
    <row r="12" spans="2:11" x14ac:dyDescent="0.2">
      <c r="B12" s="9" t="s">
        <v>25</v>
      </c>
      <c r="C12" s="9"/>
      <c r="D12" s="10" t="e">
        <f>IF((ABS('Rooster analyse'!M14)*100)-5&lt;=0,0,((ABS('Rooster analyse'!M14)*100)-5)*-1)</f>
        <v>#DIV/0!</v>
      </c>
      <c r="E12" s="9"/>
      <c r="F12" s="9" t="s">
        <v>30</v>
      </c>
      <c r="G12" s="9"/>
      <c r="H12" s="9"/>
      <c r="I12" s="9"/>
      <c r="J12" s="9"/>
      <c r="K12" s="9"/>
    </row>
    <row r="13" spans="2:11" x14ac:dyDescent="0.2">
      <c r="B13" s="9" t="s">
        <v>24</v>
      </c>
      <c r="C13" s="9"/>
      <c r="D13" s="10" t="e">
        <f>IF('Rooster analyse'!G14&gt;15,-('Rooster analyse'!G14-15)/4,0)</f>
        <v>#DIV/0!</v>
      </c>
      <c r="E13" s="9"/>
      <c r="F13" s="9" t="s">
        <v>63</v>
      </c>
      <c r="G13" s="9"/>
      <c r="H13" s="9"/>
      <c r="I13" s="9"/>
      <c r="J13" s="9"/>
      <c r="K13" s="9"/>
    </row>
    <row r="14" spans="2:1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9.5" x14ac:dyDescent="0.25">
      <c r="B16" s="16" t="s">
        <v>19</v>
      </c>
      <c r="C16" s="9"/>
      <c r="D16" s="17" t="e">
        <f>SUM(D6:D14)</f>
        <v>#DIV/0!</v>
      </c>
      <c r="E16" s="9"/>
      <c r="F16" s="9"/>
      <c r="G16" s="9"/>
      <c r="H16" s="9"/>
      <c r="I16" s="9"/>
      <c r="J16" s="9"/>
      <c r="K16" s="9"/>
    </row>
    <row r="17" spans="2:1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">
      <c r="B19" s="9"/>
    </row>
    <row r="20" spans="2:11" x14ac:dyDescent="0.2">
      <c r="D20" s="10"/>
    </row>
  </sheetData>
  <sheetProtection sheet="1" objects="1" scenarios="1"/>
  <mergeCells count="1">
    <mergeCell ref="B4:J4"/>
  </mergeCells>
  <phoneticPr fontId="13" type="noConversion"/>
  <conditionalFormatting sqref="D16">
    <cfRule type="cellIs" dxfId="11" priority="1" operator="lessThan">
      <formula>60</formula>
    </cfRule>
  </conditionalFormatting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F2E96B62E8F4B9D9E346B943C4AF6" ma:contentTypeVersion="3" ma:contentTypeDescription="Create a new document." ma:contentTypeScope="" ma:versionID="af05de74c13fe4c53d44c53feff1b6c9">
  <xsd:schema xmlns:xsd="http://www.w3.org/2001/XMLSchema" xmlns:xs="http://www.w3.org/2001/XMLSchema" xmlns:p="http://schemas.microsoft.com/office/2006/metadata/properties" xmlns:ns2="738a73bd-2863-446e-bb79-ee952f293ce2" targetNamespace="http://schemas.microsoft.com/office/2006/metadata/properties" ma:root="true" ma:fieldsID="b64aa630079ee57d2afdb22987f68923" ns2:_="">
    <xsd:import namespace="738a73bd-2863-446e-bb79-ee952f293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a73bd-2863-446e-bb79-ee952f293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1DE2CA-53F1-4FBF-9F2A-2E171CE14A66}"/>
</file>

<file path=customXml/itemProps2.xml><?xml version="1.0" encoding="utf-8"?>
<ds:datastoreItem xmlns:ds="http://schemas.openxmlformats.org/officeDocument/2006/customXml" ds:itemID="{228FF6D8-4D74-486B-BCF3-469DDA0C53F5}"/>
</file>

<file path=customXml/itemProps3.xml><?xml version="1.0" encoding="utf-8"?>
<ds:datastoreItem xmlns:ds="http://schemas.openxmlformats.org/officeDocument/2006/customXml" ds:itemID="{EEA449FF-9499-4A7A-9398-FB78C8B60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Uitleg</vt:lpstr>
      <vt:lpstr>Rooster analyse</vt:lpstr>
      <vt:lpstr>Jouw ESP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Dafoe</dc:creator>
  <cp:lastModifiedBy>Greg Dafoe</cp:lastModifiedBy>
  <cp:lastPrinted>2007-10-03T11:47:53Z</cp:lastPrinted>
  <dcterms:created xsi:type="dcterms:W3CDTF">2007-05-04T13:25:15Z</dcterms:created>
  <dcterms:modified xsi:type="dcterms:W3CDTF">2012-03-13T16:47:44Z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0x010100D00F2E96B62E8F4B9D9E346B943C4AF6</vt:lpwstr>
  </property>
</Properties>
</file>